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:\@_WSKV_Chur\- VES LEITUNG\Abteilungsleitung\- SL   Abteilung\Notenrechner EFZ\"/>
    </mc:Choice>
  </mc:AlternateContent>
  <workbookProtection workbookPassword="CD68" lockStructure="1" lockWindows="1"/>
  <bookViews>
    <workbookView xWindow="120" yWindow="120" windowWidth="19440" windowHeight="12750"/>
  </bookViews>
  <sheets>
    <sheet name="Notenrechner EFZ" sheetId="7" r:id="rId1"/>
  </sheets>
  <externalReferences>
    <externalReference r:id="rId2"/>
  </externalReferences>
  <definedNames>
    <definedName name="Notenwerte" localSheetId="0">'[1]M-Profil'!#REF!</definedName>
    <definedName name="Notenwerte">'[1]M-Profil'!#REF!</definedName>
  </definedNames>
  <calcPr calcId="162913"/>
</workbook>
</file>

<file path=xl/calcChain.xml><?xml version="1.0" encoding="utf-8"?>
<calcChain xmlns="http://schemas.openxmlformats.org/spreadsheetml/2006/main">
  <c r="P20" i="7" l="1"/>
  <c r="P10" i="7" l="1"/>
  <c r="P8" i="7"/>
  <c r="T14" i="7" l="1"/>
  <c r="X13" i="7"/>
  <c r="AA12" i="7"/>
  <c r="T12" i="7"/>
  <c r="Y12" i="7" s="1"/>
  <c r="AA14" i="7"/>
  <c r="T10" i="7"/>
  <c r="X10" i="7" s="1"/>
  <c r="AA10" i="7"/>
  <c r="P22" i="7"/>
  <c r="T47" i="7"/>
  <c r="Y47" i="7"/>
  <c r="T45" i="7"/>
  <c r="Y45" i="7" s="1"/>
  <c r="T41" i="7"/>
  <c r="Y41" i="7"/>
  <c r="W54" i="7" s="1"/>
  <c r="X54" i="7" s="1"/>
  <c r="T20" i="7"/>
  <c r="T18" i="7"/>
  <c r="X18" i="7"/>
  <c r="T16" i="7"/>
  <c r="X16" i="7"/>
  <c r="X22" i="7"/>
  <c r="X21" i="7"/>
  <c r="X17" i="7"/>
  <c r="X9" i="7"/>
  <c r="T8" i="7"/>
  <c r="Y8" i="7" s="1"/>
  <c r="P18" i="7"/>
  <c r="AA8" i="7"/>
  <c r="X41" i="7"/>
  <c r="AA25" i="7"/>
  <c r="AA16" i="7"/>
  <c r="AA18" i="7"/>
  <c r="AA19" i="7"/>
  <c r="AA20" i="7"/>
  <c r="AA21" i="7"/>
  <c r="AA22" i="7"/>
  <c r="Z29" i="7"/>
  <c r="AA29" i="7" s="1"/>
  <c r="X47" i="7"/>
  <c r="X14" i="7"/>
  <c r="Y14" i="7"/>
  <c r="T50" i="7"/>
  <c r="A56" i="7" s="1"/>
  <c r="Y16" i="7"/>
  <c r="Y18" i="7"/>
  <c r="Z27" i="7"/>
  <c r="AA27" i="7" s="1"/>
  <c r="X20" i="7" l="1"/>
  <c r="Y20" i="7"/>
  <c r="X45" i="7"/>
  <c r="W52" i="7" s="1"/>
  <c r="X52" i="7" s="1"/>
  <c r="X12" i="7"/>
  <c r="X50" i="7"/>
  <c r="T52" i="7"/>
  <c r="T54" i="7" s="1"/>
  <c r="Y10" i="7"/>
  <c r="X8" i="7"/>
  <c r="W27" i="7" s="1"/>
  <c r="X27" i="7" s="1"/>
  <c r="T25" i="7"/>
  <c r="A31" i="7" s="1"/>
  <c r="W29" i="7" l="1"/>
  <c r="X29" i="7" s="1"/>
  <c r="T27" i="7"/>
  <c r="T29" i="7" s="1"/>
  <c r="X25" i="7"/>
</calcChain>
</file>

<file path=xl/sharedStrings.xml><?xml version="1.0" encoding="utf-8"?>
<sst xmlns="http://schemas.openxmlformats.org/spreadsheetml/2006/main" count="58" uniqueCount="39">
  <si>
    <t>Berufspraxis schriftlich</t>
  </si>
  <si>
    <t>1/4</t>
  </si>
  <si>
    <t>Berufspraxis mündlich</t>
  </si>
  <si>
    <t>EFZ</t>
  </si>
  <si>
    <t>1. Jahr</t>
  </si>
  <si>
    <t>2. Jahr</t>
  </si>
  <si>
    <t>3.Jahr</t>
  </si>
  <si>
    <t>Positionen</t>
  </si>
  <si>
    <t>Fachnote</t>
  </si>
  <si>
    <t>Gew.</t>
  </si>
  <si>
    <t>Wertung</t>
  </si>
  <si>
    <t>1.Sem</t>
  </si>
  <si>
    <t>2.Sem</t>
  </si>
  <si>
    <t>3.Sem</t>
  </si>
  <si>
    <t>4.Sem</t>
  </si>
  <si>
    <t>5.Sem</t>
  </si>
  <si>
    <t>6.Sem</t>
  </si>
  <si>
    <t>Erf.</t>
  </si>
  <si>
    <t>Fehl-
note</t>
  </si>
  <si>
    <t>Ungen.
Note</t>
  </si>
  <si>
    <t>Projektarbeiten V&amp;V</t>
  </si>
  <si>
    <t>2/4</t>
  </si>
  <si>
    <t>8 gleichwertige Noten, je auf ganze oder halbe Noten gerundet</t>
  </si>
  <si>
    <t>6 Arbeits- und Lernsituationen</t>
  </si>
  <si>
    <t>2 üK-Kompetenznachweise oder Prozesseinheiten</t>
  </si>
  <si>
    <t>Differenz zu 4.0</t>
  </si>
  <si>
    <t>Ungenüg. Noten</t>
  </si>
  <si>
    <t xml:space="preserve">Durchschnitt </t>
  </si>
  <si>
    <t>Deutsch</t>
  </si>
  <si>
    <t xml:space="preserve">Englisch </t>
  </si>
  <si>
    <t xml:space="preserve">W&amp;G II </t>
  </si>
  <si>
    <t xml:space="preserve">Projektarbeiten SA </t>
  </si>
  <si>
    <t>Notenrechner schulischer Teil B-Profil für QV</t>
  </si>
  <si>
    <t xml:space="preserve">Notenrechner betrieblicher Teil B-Profil für QV </t>
  </si>
  <si>
    <t>1/7</t>
  </si>
  <si>
    <t>IKA II</t>
  </si>
  <si>
    <t>IKA I (LAP)</t>
  </si>
  <si>
    <t>W&amp;G I (LAP)</t>
  </si>
  <si>
    <t>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</si>
</sst>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;\-0.0;&quot;&quot;"/>
    <numFmt numFmtId="166" formatCode="0;\-0;&quot;&quot;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Verdana"/>
      <family val="2"/>
    </font>
    <font>
      <sz val="12"/>
      <color indexed="9"/>
      <name val="Verdana"/>
      <family val="2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9"/>
      <name val="Verdana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10"/>
      <color theme="0"/>
      <name val="Verdana"/>
      <family val="2"/>
    </font>
    <font>
      <b/>
      <sz val="16"/>
      <color theme="0"/>
      <name val="Verdana"/>
      <family val="2"/>
    </font>
    <font>
      <b/>
      <sz val="18"/>
      <color theme="0"/>
      <name val="Verdana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Verdana"/>
      <family val="2"/>
    </font>
    <font>
      <b/>
      <sz val="14"/>
      <color theme="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61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 hidden="1"/>
    </xf>
    <xf numFmtId="0" fontId="25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30" fillId="4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 textRotation="90"/>
    </xf>
    <xf numFmtId="0" fontId="3" fillId="0" borderId="0" xfId="0" applyFont="1" applyBorder="1" applyAlignment="1" applyProtection="1">
      <alignment vertical="center"/>
    </xf>
    <xf numFmtId="0" fontId="16" fillId="6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7" fillId="3" borderId="2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90"/>
    </xf>
    <xf numFmtId="0" fontId="6" fillId="0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 textRotation="90"/>
    </xf>
    <xf numFmtId="0" fontId="6" fillId="4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textRotation="90"/>
    </xf>
    <xf numFmtId="0" fontId="13" fillId="0" borderId="0" xfId="0" applyFont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18" fillId="4" borderId="0" xfId="0" applyFont="1" applyFill="1" applyBorder="1" applyAlignment="1" applyProtection="1">
      <alignment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18" fillId="3" borderId="0" xfId="0" quotePrefix="1" applyFont="1" applyFill="1" applyBorder="1" applyAlignment="1" applyProtection="1">
      <alignment horizontal="center" vertical="center"/>
    </xf>
    <xf numFmtId="164" fontId="9" fillId="7" borderId="0" xfId="1" quotePrefix="1" applyNumberFormat="1" applyFont="1" applyFill="1" applyBorder="1" applyAlignment="1" applyProtection="1">
      <alignment horizontal="center" vertic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166" fontId="8" fillId="7" borderId="0" xfId="0" applyNumberFormat="1" applyFont="1" applyFill="1" applyBorder="1" applyAlignment="1" applyProtection="1">
      <alignment horizontal="center" vertical="center"/>
    </xf>
    <xf numFmtId="164" fontId="1" fillId="7" borderId="0" xfId="1" quotePrefix="1" applyNumberFormat="1" applyFont="1" applyFill="1" applyBorder="1" applyAlignment="1" applyProtection="1">
      <alignment horizontal="center" vertical="center"/>
    </xf>
    <xf numFmtId="165" fontId="2" fillId="7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vertical="center" textRotation="90"/>
    </xf>
    <xf numFmtId="164" fontId="9" fillId="7" borderId="0" xfId="1" applyNumberFormat="1" applyFont="1" applyFill="1" applyBorder="1" applyAlignment="1" applyProtection="1">
      <alignment horizontal="center" vertical="center"/>
    </xf>
    <xf numFmtId="164" fontId="1" fillId="7" borderId="0" xfId="1" applyNumberFormat="1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24" fillId="3" borderId="3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  <protection hidden="1"/>
    </xf>
    <xf numFmtId="0" fontId="16" fillId="8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textRotation="90"/>
    </xf>
    <xf numFmtId="0" fontId="8" fillId="7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 textRotation="90"/>
    </xf>
    <xf numFmtId="0" fontId="6" fillId="0" borderId="0" xfId="0" applyFont="1" applyFill="1" applyBorder="1" applyAlignment="1" applyProtection="1">
      <alignment horizontal="right" vertical="center" textRotation="90"/>
    </xf>
    <xf numFmtId="0" fontId="8" fillId="4" borderId="0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center" vertical="center"/>
    </xf>
    <xf numFmtId="166" fontId="1" fillId="7" borderId="0" xfId="0" applyNumberFormat="1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3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31" fillId="5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 textRotation="90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vertical="center" wrapText="1"/>
    </xf>
    <xf numFmtId="166" fontId="2" fillId="7" borderId="0" xfId="0" applyNumberFormat="1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/>
      <protection hidden="1"/>
    </xf>
    <xf numFmtId="0" fontId="19" fillId="3" borderId="0" xfId="0" quotePrefix="1" applyFont="1" applyFill="1" applyBorder="1" applyAlignment="1" applyProtection="1">
      <alignment horizontal="center" vertical="center"/>
    </xf>
    <xf numFmtId="164" fontId="1" fillId="4" borderId="0" xfId="1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 textRotation="90"/>
    </xf>
    <xf numFmtId="0" fontId="14" fillId="0" borderId="0" xfId="0" applyFont="1" applyFill="1" applyBorder="1" applyAlignment="1" applyProtection="1">
      <alignment horizontal="right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 textRotation="90"/>
    </xf>
    <xf numFmtId="0" fontId="13" fillId="0" borderId="0" xfId="0" applyFont="1" applyFill="1" applyBorder="1" applyAlignment="1" applyProtection="1">
      <alignment horizontal="right" vertical="center" textRotation="90"/>
    </xf>
    <xf numFmtId="0" fontId="13" fillId="4" borderId="0" xfId="0" applyFont="1" applyFill="1" applyBorder="1" applyAlignment="1" applyProtection="1">
      <alignment horizontal="right" vertical="center"/>
    </xf>
    <xf numFmtId="0" fontId="14" fillId="4" borderId="0" xfId="0" applyFont="1" applyFill="1" applyBorder="1" applyAlignment="1" applyProtection="1">
      <alignment horizontal="right" vertical="center"/>
    </xf>
    <xf numFmtId="0" fontId="9" fillId="10" borderId="0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textRotation="90"/>
    </xf>
    <xf numFmtId="0" fontId="26" fillId="3" borderId="0" xfId="0" applyFont="1" applyFill="1" applyBorder="1" applyAlignment="1" applyProtection="1">
      <alignment horizontal="center" vertic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164" fontId="9" fillId="7" borderId="0" xfId="1" quotePrefix="1" applyNumberFormat="1" applyFont="1" applyFill="1" applyBorder="1" applyAlignment="1" applyProtection="1">
      <alignment horizontal="center" vertical="center"/>
    </xf>
    <xf numFmtId="164" fontId="9" fillId="7" borderId="0" xfId="1" applyNumberFormat="1" applyFont="1" applyFill="1" applyBorder="1" applyAlignment="1" applyProtection="1">
      <alignment horizontal="center" vertical="center"/>
    </xf>
    <xf numFmtId="49" fontId="19" fillId="3" borderId="0" xfId="0" applyNumberFormat="1" applyFont="1" applyFill="1" applyBorder="1" applyAlignment="1" applyProtection="1">
      <alignment horizontal="center" vertical="center"/>
    </xf>
    <xf numFmtId="166" fontId="8" fillId="7" borderId="0" xfId="0" applyNumberFormat="1" applyFont="1" applyFill="1" applyBorder="1" applyAlignment="1" applyProtection="1">
      <alignment horizontal="center" vertical="center"/>
    </xf>
    <xf numFmtId="164" fontId="1" fillId="7" borderId="0" xfId="1" quotePrefix="1" applyNumberFormat="1" applyFont="1" applyFill="1" applyBorder="1" applyAlignment="1" applyProtection="1">
      <alignment horizontal="center" vertical="center"/>
    </xf>
    <xf numFmtId="164" fontId="1" fillId="7" borderId="0" xfId="1" applyNumberFormat="1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2" fillId="11" borderId="0" xfId="0" applyFont="1" applyFill="1" applyBorder="1" applyAlignment="1" applyProtection="1">
      <alignment horizontal="center" vertical="center" wrapText="1"/>
      <protection hidden="1"/>
    </xf>
    <xf numFmtId="165" fontId="2" fillId="7" borderId="0" xfId="0" applyNumberFormat="1" applyFont="1" applyFill="1" applyBorder="1" applyAlignment="1" applyProtection="1">
      <alignment horizontal="center" vertical="center"/>
    </xf>
    <xf numFmtId="0" fontId="28" fillId="12" borderId="0" xfId="0" applyFont="1" applyFill="1" applyBorder="1" applyAlignment="1" applyProtection="1">
      <alignment horizontal="center" vertical="center"/>
    </xf>
    <xf numFmtId="0" fontId="30" fillId="12" borderId="0" xfId="0" applyFont="1" applyFill="1" applyBorder="1" applyAlignment="1" applyProtection="1">
      <alignment horizontal="center" vertical="center"/>
    </xf>
    <xf numFmtId="166" fontId="2" fillId="7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 wrapText="1"/>
      <protection hidden="1"/>
    </xf>
    <xf numFmtId="0" fontId="24" fillId="3" borderId="4" xfId="0" applyFont="1" applyFill="1" applyBorder="1" applyAlignment="1" applyProtection="1">
      <alignment horizontal="center" vertical="center" wrapText="1"/>
      <protection hidden="1"/>
    </xf>
    <xf numFmtId="0" fontId="24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bsglarus.ch/fileadmin/user_upload/notenberechnung/kbsglarus_notenrechner_m-profil_b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M-Prof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windowProtection="1" showGridLines="0" showRowColHeaders="0" tabSelected="1" showRuler="0" view="pageLayout" zoomScaleNormal="100" workbookViewId="0">
      <selection activeCell="G20" sqref="G20"/>
    </sheetView>
  </sheetViews>
  <sheetFormatPr baseColWidth="10" defaultColWidth="20" defaultRowHeight="14.25" x14ac:dyDescent="0.25"/>
  <cols>
    <col min="1" max="1" width="31.140625" style="4" customWidth="1"/>
    <col min="2" max="2" width="1.85546875" style="5" customWidth="1"/>
    <col min="3" max="3" width="8.140625" style="6" customWidth="1"/>
    <col min="4" max="4" width="1.7109375" style="6" customWidth="1"/>
    <col min="5" max="5" width="8.140625" style="6" customWidth="1"/>
    <col min="6" max="6" width="1.7109375" style="6" customWidth="1"/>
    <col min="7" max="7" width="8.140625" style="6" customWidth="1"/>
    <col min="8" max="8" width="1.7109375" style="5" customWidth="1"/>
    <col min="9" max="9" width="8.140625" style="6" customWidth="1"/>
    <col min="10" max="10" width="1.7109375" style="5" customWidth="1"/>
    <col min="11" max="11" width="8.140625" style="6" customWidth="1"/>
    <col min="12" max="12" width="1.7109375" style="6" customWidth="1"/>
    <col min="13" max="13" width="8.140625" style="5" customWidth="1"/>
    <col min="14" max="15" width="0.85546875" style="5" customWidth="1"/>
    <col min="16" max="16" width="8.28515625" style="6" customWidth="1"/>
    <col min="17" max="17" width="1.7109375" style="6" customWidth="1"/>
    <col min="18" max="18" width="8.28515625" style="5" customWidth="1"/>
    <col min="19" max="19" width="1.7109375" style="5" customWidth="1"/>
    <col min="20" max="20" width="10.7109375" style="6" customWidth="1"/>
    <col min="21" max="21" width="1.7109375" style="6" customWidth="1"/>
    <col min="22" max="22" width="5.140625" style="5" customWidth="1"/>
    <col min="23" max="25" width="10.5703125" style="10" hidden="1" customWidth="1"/>
    <col min="26" max="26" width="10.5703125" style="9" hidden="1" customWidth="1"/>
    <col min="27" max="27" width="10.5703125" style="10" hidden="1" customWidth="1"/>
    <col min="28" max="28" width="1" style="6" customWidth="1"/>
    <col min="29" max="16384" width="20" style="6"/>
  </cols>
  <sheetData>
    <row r="1" spans="1:27" ht="3.75" customHeight="1" x14ac:dyDescent="0.25">
      <c r="P1" s="7"/>
      <c r="Q1" s="7"/>
      <c r="R1" s="7"/>
      <c r="S1" s="7"/>
      <c r="T1" s="7"/>
      <c r="U1" s="7"/>
      <c r="V1" s="7"/>
      <c r="W1" s="8"/>
      <c r="X1" s="8"/>
      <c r="Y1" s="8"/>
    </row>
    <row r="2" spans="1:27" ht="18" customHeight="1" x14ac:dyDescent="0.2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3"/>
      <c r="O2" s="13"/>
      <c r="P2" s="132" t="s">
        <v>3</v>
      </c>
      <c r="Q2" s="132"/>
      <c r="R2" s="132"/>
      <c r="S2" s="132"/>
      <c r="T2" s="132"/>
      <c r="U2" s="132"/>
      <c r="V2" s="132"/>
      <c r="W2" s="14"/>
      <c r="X2" s="14"/>
      <c r="Y2" s="15"/>
      <c r="Z2" s="16"/>
      <c r="AA2" s="17"/>
    </row>
    <row r="3" spans="1:27" ht="3" customHeight="1" x14ac:dyDescent="0.25">
      <c r="A3" s="18"/>
      <c r="B3" s="19"/>
      <c r="C3" s="20"/>
      <c r="D3" s="20"/>
      <c r="E3" s="20"/>
      <c r="F3" s="20"/>
      <c r="G3" s="20"/>
      <c r="H3" s="19"/>
      <c r="I3" s="20"/>
      <c r="J3" s="19"/>
      <c r="K3" s="20"/>
      <c r="L3" s="20"/>
      <c r="M3" s="19"/>
      <c r="N3" s="19"/>
      <c r="O3" s="19"/>
      <c r="P3" s="21"/>
      <c r="Q3" s="21"/>
      <c r="R3" s="21"/>
      <c r="S3" s="21"/>
      <c r="T3" s="21"/>
      <c r="U3" s="21"/>
      <c r="V3" s="21"/>
      <c r="W3" s="22"/>
      <c r="X3" s="22"/>
      <c r="Y3" s="22"/>
    </row>
    <row r="4" spans="1:27" ht="3" customHeight="1" x14ac:dyDescent="0.25">
      <c r="A4" s="18"/>
      <c r="B4" s="19"/>
      <c r="C4" s="20"/>
      <c r="D4" s="20"/>
      <c r="E4" s="20"/>
      <c r="F4" s="20"/>
      <c r="G4" s="20"/>
      <c r="H4" s="19"/>
      <c r="I4" s="20"/>
      <c r="J4" s="19"/>
      <c r="K4" s="20"/>
      <c r="L4" s="20"/>
      <c r="M4" s="19"/>
      <c r="N4" s="19"/>
      <c r="O4" s="19"/>
      <c r="P4" s="21"/>
      <c r="Q4" s="21"/>
      <c r="R4" s="21"/>
      <c r="S4" s="21"/>
      <c r="T4" s="21"/>
      <c r="U4" s="21"/>
      <c r="V4" s="21"/>
      <c r="W4" s="22"/>
      <c r="X4" s="22"/>
      <c r="Y4" s="22"/>
    </row>
    <row r="5" spans="1:27" s="31" customFormat="1" ht="28.5" customHeight="1" x14ac:dyDescent="0.25">
      <c r="A5" s="23"/>
      <c r="B5" s="24"/>
      <c r="C5" s="141" t="s">
        <v>4</v>
      </c>
      <c r="D5" s="141"/>
      <c r="E5" s="141"/>
      <c r="F5" s="25"/>
      <c r="G5" s="141" t="s">
        <v>5</v>
      </c>
      <c r="H5" s="141"/>
      <c r="I5" s="141"/>
      <c r="J5" s="26"/>
      <c r="K5" s="141" t="s">
        <v>6</v>
      </c>
      <c r="L5" s="141"/>
      <c r="M5" s="141"/>
      <c r="N5" s="26"/>
      <c r="O5" s="26"/>
      <c r="P5" s="142" t="s">
        <v>7</v>
      </c>
      <c r="Q5" s="142"/>
      <c r="R5" s="142"/>
      <c r="S5" s="27"/>
      <c r="T5" s="28" t="s">
        <v>8</v>
      </c>
      <c r="U5" s="29"/>
      <c r="V5" s="30" t="s">
        <v>9</v>
      </c>
      <c r="W5" s="146" t="s">
        <v>10</v>
      </c>
      <c r="X5" s="146"/>
      <c r="Y5" s="146"/>
      <c r="Z5" s="145" t="s">
        <v>10</v>
      </c>
      <c r="AA5" s="145"/>
    </row>
    <row r="6" spans="1:27" s="4" customFormat="1" ht="18" customHeight="1" x14ac:dyDescent="0.25">
      <c r="A6" s="26"/>
      <c r="B6" s="26"/>
      <c r="C6" s="32" t="s">
        <v>11</v>
      </c>
      <c r="D6" s="33"/>
      <c r="E6" s="32" t="s">
        <v>12</v>
      </c>
      <c r="F6" s="18"/>
      <c r="G6" s="32" t="s">
        <v>13</v>
      </c>
      <c r="H6" s="34"/>
      <c r="I6" s="32" t="s">
        <v>14</v>
      </c>
      <c r="J6" s="35"/>
      <c r="K6" s="32" t="s">
        <v>15</v>
      </c>
      <c r="L6" s="33"/>
      <c r="M6" s="32" t="s">
        <v>16</v>
      </c>
      <c r="N6" s="35"/>
      <c r="O6" s="35"/>
      <c r="P6" s="36" t="s">
        <v>17</v>
      </c>
      <c r="Q6" s="34"/>
      <c r="R6" s="36" t="s">
        <v>38</v>
      </c>
      <c r="S6" s="37"/>
      <c r="T6" s="38"/>
      <c r="U6" s="38"/>
      <c r="V6" s="37"/>
      <c r="W6" s="39" t="s">
        <v>9</v>
      </c>
      <c r="X6" s="40" t="s">
        <v>18</v>
      </c>
      <c r="Y6" s="40" t="s">
        <v>19</v>
      </c>
      <c r="Z6" s="41" t="s">
        <v>9</v>
      </c>
      <c r="AA6" s="42" t="s">
        <v>18</v>
      </c>
    </row>
    <row r="7" spans="1:27" ht="4.5" customHeight="1" x14ac:dyDescent="0.25">
      <c r="A7" s="37"/>
      <c r="B7" s="43"/>
      <c r="C7" s="44"/>
      <c r="D7" s="45"/>
      <c r="E7" s="44"/>
      <c r="F7" s="45"/>
      <c r="G7" s="44"/>
      <c r="H7" s="43"/>
      <c r="I7" s="44"/>
      <c r="J7" s="46"/>
      <c r="K7" s="44"/>
      <c r="L7" s="44"/>
      <c r="M7" s="47"/>
      <c r="N7" s="46"/>
      <c r="O7" s="46"/>
      <c r="P7" s="47"/>
      <c r="Q7" s="47"/>
      <c r="R7" s="47"/>
      <c r="S7" s="48"/>
      <c r="T7" s="49"/>
      <c r="U7" s="38"/>
      <c r="V7" s="38"/>
      <c r="W7" s="50"/>
      <c r="X7" s="50"/>
      <c r="Y7" s="50"/>
      <c r="Z7" s="41"/>
      <c r="AA7" s="51"/>
    </row>
    <row r="8" spans="1:27" ht="15" x14ac:dyDescent="0.25">
      <c r="A8" s="52" t="s">
        <v>28</v>
      </c>
      <c r="B8" s="43"/>
      <c r="C8" s="1"/>
      <c r="D8" s="53"/>
      <c r="E8" s="1"/>
      <c r="F8" s="53"/>
      <c r="G8" s="1"/>
      <c r="H8" s="54"/>
      <c r="I8" s="1"/>
      <c r="J8" s="55"/>
      <c r="K8" s="1"/>
      <c r="L8" s="56"/>
      <c r="M8" s="1"/>
      <c r="N8" s="55"/>
      <c r="O8" s="46"/>
      <c r="P8" s="57" t="str">
        <f>IF(COUNT(C8,E8,G8,I8,K8,M8)=6,ROUND(2*AVERAGE(C8,E8,G8,I8,K8,M8),0)/2,"--")</f>
        <v>--</v>
      </c>
      <c r="Q8" s="58"/>
      <c r="R8" s="2"/>
      <c r="S8" s="48"/>
      <c r="T8" s="59" t="str">
        <f>IF(COUNT(P8:R8)=2,ROUND(AVERAGE(P8:R8),1),"--")</f>
        <v>--</v>
      </c>
      <c r="U8" s="38"/>
      <c r="V8" s="60" t="s">
        <v>34</v>
      </c>
      <c r="W8" s="61">
        <v>0.125</v>
      </c>
      <c r="X8" s="62" t="str">
        <f>IF(ISNUMBER(T8),IF(T8-4&lt;0,T8-4,0),"")</f>
        <v/>
      </c>
      <c r="Y8" s="63">
        <f>IF(T8&lt;4,1,0)</f>
        <v>0</v>
      </c>
      <c r="Z8" s="64"/>
      <c r="AA8" s="65" t="str">
        <f>IF(ISNUMBER(#REF!),IF(#REF!-4&lt;0,#REF!-4,0),"")</f>
        <v/>
      </c>
    </row>
    <row r="9" spans="1:27" ht="3" customHeight="1" x14ac:dyDescent="0.25">
      <c r="A9" s="54"/>
      <c r="B9" s="43"/>
      <c r="C9" s="44"/>
      <c r="D9" s="45"/>
      <c r="E9" s="44"/>
      <c r="F9" s="45"/>
      <c r="G9" s="56"/>
      <c r="H9" s="66"/>
      <c r="I9" s="56"/>
      <c r="J9" s="55"/>
      <c r="K9" s="56"/>
      <c r="L9" s="56"/>
      <c r="M9" s="67"/>
      <c r="N9" s="55"/>
      <c r="O9" s="46"/>
      <c r="P9" s="49"/>
      <c r="Q9" s="49"/>
      <c r="R9" s="49"/>
      <c r="S9" s="48"/>
      <c r="T9" s="68"/>
      <c r="U9" s="38"/>
      <c r="V9" s="69"/>
      <c r="W9" s="70"/>
      <c r="X9" s="62" t="str">
        <f>IF(ISNUMBER(T9),IF(T9-4&lt;0,T9-4,0),"")</f>
        <v/>
      </c>
      <c r="Y9" s="63"/>
      <c r="Z9" s="71"/>
      <c r="AA9" s="65"/>
    </row>
    <row r="10" spans="1:27" ht="15" x14ac:dyDescent="0.25">
      <c r="A10" s="52" t="s">
        <v>29</v>
      </c>
      <c r="B10" s="43"/>
      <c r="C10" s="1"/>
      <c r="D10" s="53"/>
      <c r="E10" s="1"/>
      <c r="F10" s="53"/>
      <c r="G10" s="1"/>
      <c r="H10" s="54"/>
      <c r="I10" s="1"/>
      <c r="J10" s="55"/>
      <c r="K10" s="1"/>
      <c r="L10" s="56"/>
      <c r="M10" s="1"/>
      <c r="N10" s="55"/>
      <c r="O10" s="46"/>
      <c r="P10" s="57" t="str">
        <f>IF(COUNT(C10,E10,G10,I10,K10,M10)=6,ROUND(2*AVERAGE(C10,E10,G10,I10,K10,M10),0)/2,"--")</f>
        <v>--</v>
      </c>
      <c r="Q10" s="72"/>
      <c r="R10" s="2"/>
      <c r="S10" s="48"/>
      <c r="T10" s="59" t="str">
        <f>IF(COUNT(P10:R10)=2,ROUND(AVERAGE(P10:R10),1),"--")</f>
        <v>--</v>
      </c>
      <c r="U10" s="38"/>
      <c r="V10" s="60" t="s">
        <v>34</v>
      </c>
      <c r="W10" s="61">
        <v>0.125</v>
      </c>
      <c r="X10" s="62" t="str">
        <f>IF(ISNUMBER(T10),IF(T10-4&lt;0,T10-4,0),"")</f>
        <v/>
      </c>
      <c r="Y10" s="63">
        <f>IF(T10&lt;4,1,0)</f>
        <v>0</v>
      </c>
      <c r="Z10" s="64"/>
      <c r="AA10" s="65" t="str">
        <f>IF(ISNUMBER(#REF!),IF(#REF!-4&lt;0,#REF!-4,0),"")</f>
        <v/>
      </c>
    </row>
    <row r="11" spans="1:27" s="73" customFormat="1" ht="3" customHeight="1" x14ac:dyDescent="0.25">
      <c r="T11" s="67"/>
    </row>
    <row r="12" spans="1:27" s="5" customFormat="1" ht="15" x14ac:dyDescent="0.25">
      <c r="A12" s="52" t="s">
        <v>36</v>
      </c>
      <c r="B12" s="43"/>
      <c r="C12" s="47"/>
      <c r="D12" s="43"/>
      <c r="E12" s="47"/>
      <c r="F12" s="43"/>
      <c r="G12" s="67"/>
      <c r="H12" s="66"/>
      <c r="I12" s="67"/>
      <c r="J12" s="55"/>
      <c r="K12" s="67"/>
      <c r="L12" s="67"/>
      <c r="M12" s="67"/>
      <c r="N12" s="55"/>
      <c r="O12" s="46"/>
      <c r="P12" s="47"/>
      <c r="Q12" s="47"/>
      <c r="R12" s="3"/>
      <c r="S12" s="48"/>
      <c r="T12" s="74" t="str">
        <f>IF(COUNT(R12)=1,R12,"--")</f>
        <v>--</v>
      </c>
      <c r="U12" s="38"/>
      <c r="V12" s="60" t="s">
        <v>34</v>
      </c>
      <c r="W12" s="135">
        <v>0.25</v>
      </c>
      <c r="X12" s="133" t="str">
        <f>IF(ISNUMBER(T12),IF(T12-4&lt;0,T12-4,0),"")</f>
        <v/>
      </c>
      <c r="Y12" s="138">
        <f>IF(T12&lt;4,1,0)</f>
        <v>0</v>
      </c>
      <c r="Z12" s="64"/>
      <c r="AA12" s="65" t="str">
        <f>IF(ISNUMBER(#REF!),IF(#REF!-4&lt;0,#REF!-4,0),"")</f>
        <v/>
      </c>
    </row>
    <row r="13" spans="1:27" ht="3" customHeight="1" x14ac:dyDescent="0.25">
      <c r="A13" s="54"/>
      <c r="B13" s="43"/>
      <c r="C13" s="44"/>
      <c r="D13" s="45"/>
      <c r="E13" s="44"/>
      <c r="F13" s="45"/>
      <c r="G13" s="56"/>
      <c r="H13" s="66"/>
      <c r="I13" s="56"/>
      <c r="J13" s="55"/>
      <c r="K13" s="56"/>
      <c r="L13" s="56"/>
      <c r="M13" s="67"/>
      <c r="N13" s="55"/>
      <c r="O13" s="46"/>
      <c r="P13" s="47"/>
      <c r="Q13" s="47"/>
      <c r="R13" s="47"/>
      <c r="S13" s="48"/>
      <c r="T13" s="67"/>
      <c r="U13" s="38"/>
      <c r="V13" s="47"/>
      <c r="W13" s="136"/>
      <c r="X13" s="133" t="str">
        <f>IF(ISNUMBER(T13),IF(T13-4&lt;0,T13-4,0),"")</f>
        <v/>
      </c>
      <c r="Y13" s="138"/>
      <c r="Z13" s="71"/>
      <c r="AA13" s="65"/>
    </row>
    <row r="14" spans="1:27" s="5" customFormat="1" ht="15" x14ac:dyDescent="0.25">
      <c r="A14" s="52" t="s">
        <v>35</v>
      </c>
      <c r="B14" s="43"/>
      <c r="C14" s="1"/>
      <c r="D14" s="75"/>
      <c r="E14" s="1"/>
      <c r="F14" s="75"/>
      <c r="G14" s="1"/>
      <c r="H14" s="66"/>
      <c r="I14" s="1"/>
      <c r="J14" s="66"/>
      <c r="K14" s="67"/>
      <c r="L14" s="67"/>
      <c r="M14" s="67"/>
      <c r="N14" s="66"/>
      <c r="O14" s="66"/>
      <c r="P14" s="67"/>
      <c r="Q14" s="67"/>
      <c r="R14" s="67"/>
      <c r="S14" s="54"/>
      <c r="T14" s="59" t="str">
        <f>IF(COUNT(C14,E14,G14,I14)=4,ROUND(2*AVERAGE(C14,E14,G14,I14),0)/2,"--")</f>
        <v>--</v>
      </c>
      <c r="U14" s="38"/>
      <c r="V14" s="60" t="s">
        <v>34</v>
      </c>
      <c r="W14" s="61">
        <v>0.125</v>
      </c>
      <c r="X14" s="62" t="str">
        <f>IF(ISNUMBER(T14),IF(T14-4&lt;0,T14-4,0),"")</f>
        <v/>
      </c>
      <c r="Y14" s="63">
        <f>IF(T14&lt;4,1,0)</f>
        <v>0</v>
      </c>
      <c r="Z14" s="64"/>
      <c r="AA14" s="65" t="str">
        <f>IF(ISNUMBER(#REF!),IF(#REF!-4&lt;0,#REF!-4,0),"")</f>
        <v/>
      </c>
    </row>
    <row r="15" spans="1:27" ht="3" customHeight="1" x14ac:dyDescent="0.25">
      <c r="A15" s="54"/>
      <c r="B15" s="43"/>
      <c r="C15" s="44"/>
      <c r="D15" s="45"/>
      <c r="E15" s="44"/>
      <c r="F15" s="45"/>
      <c r="G15" s="56"/>
      <c r="H15" s="66"/>
      <c r="I15" s="56"/>
      <c r="J15" s="55"/>
      <c r="K15" s="56"/>
      <c r="L15" s="56"/>
      <c r="M15" s="67"/>
      <c r="N15" s="55"/>
      <c r="O15" s="46"/>
      <c r="P15" s="47"/>
      <c r="Q15" s="47"/>
      <c r="R15" s="49"/>
      <c r="S15" s="48"/>
      <c r="T15" s="76"/>
      <c r="U15" s="38"/>
      <c r="V15" s="69"/>
      <c r="W15" s="70"/>
      <c r="X15" s="62"/>
      <c r="Y15" s="63"/>
      <c r="Z15" s="71"/>
      <c r="AA15" s="65"/>
    </row>
    <row r="16" spans="1:27" s="5" customFormat="1" ht="15" x14ac:dyDescent="0.25">
      <c r="A16" s="52" t="s">
        <v>37</v>
      </c>
      <c r="B16" s="43"/>
      <c r="C16" s="47"/>
      <c r="D16" s="43"/>
      <c r="E16" s="47"/>
      <c r="F16" s="43"/>
      <c r="G16" s="67"/>
      <c r="H16" s="66"/>
      <c r="I16" s="67"/>
      <c r="J16" s="55"/>
      <c r="K16" s="67"/>
      <c r="L16" s="67"/>
      <c r="M16" s="67"/>
      <c r="N16" s="55"/>
      <c r="O16" s="46"/>
      <c r="P16" s="47"/>
      <c r="Q16" s="47"/>
      <c r="R16" s="3"/>
      <c r="S16" s="48"/>
      <c r="T16" s="74" t="str">
        <f>IF(COUNT(R16)=1,R16,"--")</f>
        <v>--</v>
      </c>
      <c r="U16" s="38"/>
      <c r="V16" s="60" t="s">
        <v>34</v>
      </c>
      <c r="W16" s="135">
        <v>0.25</v>
      </c>
      <c r="X16" s="133" t="str">
        <f>IF(ISNUMBER(T16),IF(T16-4&lt;0,T16-4,0),"")</f>
        <v/>
      </c>
      <c r="Y16" s="138">
        <f>IF(T16&lt;4,1,0)</f>
        <v>0</v>
      </c>
      <c r="Z16" s="64"/>
      <c r="AA16" s="65" t="str">
        <f>IF(ISNUMBER(#REF!),IF(#REF!-4&lt;0,#REF!-4,0),"")</f>
        <v/>
      </c>
    </row>
    <row r="17" spans="1:28" ht="3" customHeight="1" x14ac:dyDescent="0.25">
      <c r="A17" s="54"/>
      <c r="B17" s="43"/>
      <c r="C17" s="44"/>
      <c r="D17" s="45"/>
      <c r="E17" s="44"/>
      <c r="F17" s="45"/>
      <c r="G17" s="56"/>
      <c r="H17" s="66"/>
      <c r="I17" s="56"/>
      <c r="J17" s="55"/>
      <c r="K17" s="56"/>
      <c r="L17" s="56"/>
      <c r="M17" s="67"/>
      <c r="N17" s="55"/>
      <c r="O17" s="46"/>
      <c r="P17" s="47"/>
      <c r="Q17" s="47"/>
      <c r="R17" s="47"/>
      <c r="S17" s="48"/>
      <c r="U17" s="38"/>
      <c r="V17" s="47"/>
      <c r="W17" s="136"/>
      <c r="X17" s="133" t="str">
        <f>IF(ISNUMBER(T17),IF(T17-4&lt;0,T17-4,0),"")</f>
        <v/>
      </c>
      <c r="Y17" s="138"/>
      <c r="Z17" s="71"/>
      <c r="AA17" s="65"/>
    </row>
    <row r="18" spans="1:28" s="5" customFormat="1" ht="15" x14ac:dyDescent="0.25">
      <c r="A18" s="52" t="s">
        <v>30</v>
      </c>
      <c r="B18" s="43"/>
      <c r="C18" s="1"/>
      <c r="D18" s="53"/>
      <c r="E18" s="1"/>
      <c r="F18" s="53"/>
      <c r="G18" s="1"/>
      <c r="H18" s="54"/>
      <c r="I18" s="1"/>
      <c r="J18" s="55"/>
      <c r="K18" s="1"/>
      <c r="L18" s="67"/>
      <c r="M18" s="1"/>
      <c r="N18" s="55"/>
      <c r="O18" s="46"/>
      <c r="P18" s="76" t="str">
        <f>IF(COUNT(K18,M18,#REF!,#REF!)=4,ROUND(2*AVERAGE(K18,M18,#REF!,#REF!),0)/2,"--")</f>
        <v>--</v>
      </c>
      <c r="Q18" s="49"/>
      <c r="R18" s="21"/>
      <c r="S18" s="48"/>
      <c r="T18" s="59" t="str">
        <f>IF(COUNT(C18,E18,G18,I18,K18,M18)=6,ROUND(2*AVERAGE(C18,E18,G18,I18,K18,M18),0)/2,"--")</f>
        <v>--</v>
      </c>
      <c r="U18" s="38"/>
      <c r="V18" s="60" t="s">
        <v>34</v>
      </c>
      <c r="W18" s="135">
        <v>0.125</v>
      </c>
      <c r="X18" s="62" t="str">
        <f>IF(ISNUMBER(T18),IF(T18-4&lt;0,T18-4,0),"")</f>
        <v/>
      </c>
      <c r="Y18" s="138">
        <f>IF(T18&lt;4,1,0)</f>
        <v>0</v>
      </c>
      <c r="Z18" s="139"/>
      <c r="AA18" s="144" t="str">
        <f>IF(ISNUMBER(#REF!),IF(#REF!-4&lt;0,#REF!-4,0),"")</f>
        <v/>
      </c>
    </row>
    <row r="19" spans="1:28" ht="3" customHeight="1" x14ac:dyDescent="0.25">
      <c r="A19" s="54"/>
      <c r="B19" s="43"/>
      <c r="C19" s="44"/>
      <c r="D19" s="45"/>
      <c r="E19" s="44"/>
      <c r="F19" s="45"/>
      <c r="G19" s="56"/>
      <c r="H19" s="66"/>
      <c r="I19" s="56"/>
      <c r="J19" s="55"/>
      <c r="K19" s="56"/>
      <c r="L19" s="56"/>
      <c r="M19" s="67"/>
      <c r="N19" s="55"/>
      <c r="O19" s="46"/>
      <c r="P19" s="47"/>
      <c r="Q19" s="47"/>
      <c r="R19" s="19"/>
      <c r="S19" s="48"/>
      <c r="T19" s="68"/>
      <c r="U19" s="38"/>
      <c r="V19" s="69"/>
      <c r="W19" s="136"/>
      <c r="X19" s="62"/>
      <c r="Y19" s="138"/>
      <c r="Z19" s="140"/>
      <c r="AA19" s="144" t="str">
        <f>IF(ISNUMBER(#REF!),IF(#REF!-4&lt;0,#REF!-4,0),"")</f>
        <v/>
      </c>
    </row>
    <row r="20" spans="1:28" ht="15" x14ac:dyDescent="0.25">
      <c r="A20" s="77" t="s">
        <v>20</v>
      </c>
      <c r="B20" s="43"/>
      <c r="C20" s="78"/>
      <c r="D20" s="79"/>
      <c r="E20" s="20"/>
      <c r="F20" s="79"/>
      <c r="G20" s="1"/>
      <c r="H20" s="80"/>
      <c r="I20" s="1"/>
      <c r="J20" s="80"/>
      <c r="K20" s="81"/>
      <c r="L20" s="80"/>
      <c r="M20" s="66"/>
      <c r="N20" s="80"/>
      <c r="O20" s="79"/>
      <c r="P20" s="57" t="str">
        <f>IF(COUNT(G20,I20)=2,ROUND(2*AVERAGE(G20,I20),0)/2,"--")</f>
        <v>--</v>
      </c>
      <c r="Q20" s="80"/>
      <c r="R20" s="81"/>
      <c r="S20" s="82"/>
      <c r="T20" s="59" t="str">
        <f>IF(COUNT(P20,M22)=2,ROUND(AVERAGE(P20,M22),1),"--")</f>
        <v>--</v>
      </c>
      <c r="U20" s="38"/>
      <c r="V20" s="60" t="s">
        <v>34</v>
      </c>
      <c r="W20" s="61">
        <v>0.125</v>
      </c>
      <c r="X20" s="133" t="str">
        <f>IF(ISNUMBER(T20),IF(T20-4&lt;0,T20-4,0),"")</f>
        <v/>
      </c>
      <c r="Y20" s="138">
        <f>IF(T20&lt;4,1,0)</f>
        <v>0</v>
      </c>
      <c r="Z20" s="139"/>
      <c r="AA20" s="144" t="str">
        <f>IF(ISNUMBER(#REF!),IF(#REF!-4&lt;0,#REF!-4,0),"")</f>
        <v/>
      </c>
    </row>
    <row r="21" spans="1:28" ht="3" customHeight="1" x14ac:dyDescent="0.25">
      <c r="A21" s="54"/>
      <c r="B21" s="43"/>
      <c r="C21" s="44"/>
      <c r="D21" s="44"/>
      <c r="E21" s="47"/>
      <c r="F21" s="46"/>
      <c r="G21" s="56"/>
      <c r="H21" s="56"/>
      <c r="I21" s="67"/>
      <c r="J21" s="55"/>
      <c r="K21" s="56"/>
      <c r="L21" s="56"/>
      <c r="M21" s="67"/>
      <c r="N21" s="55"/>
      <c r="O21" s="46"/>
      <c r="P21" s="47"/>
      <c r="Q21" s="47"/>
      <c r="R21" s="47"/>
      <c r="S21" s="48"/>
      <c r="T21" s="83"/>
      <c r="U21" s="38"/>
      <c r="V21" s="48"/>
      <c r="W21" s="70"/>
      <c r="X21" s="133" t="str">
        <f>IF(ISNUMBER(T21),IF(T21-4&lt;0,T21-4,0),"")</f>
        <v/>
      </c>
      <c r="Y21" s="138"/>
      <c r="Z21" s="140"/>
      <c r="AA21" s="144" t="str">
        <f>IF(ISNUMBER(#REF!),IF(#REF!-4&lt;0,#REF!-4,0),"")</f>
        <v/>
      </c>
    </row>
    <row r="22" spans="1:28" ht="15" x14ac:dyDescent="0.25">
      <c r="A22" s="77" t="s">
        <v>31</v>
      </c>
      <c r="B22" s="43"/>
      <c r="C22" s="78"/>
      <c r="D22" s="79"/>
      <c r="E22" s="78"/>
      <c r="F22" s="79"/>
      <c r="G22" s="81"/>
      <c r="H22" s="80"/>
      <c r="I22" s="81"/>
      <c r="J22" s="80"/>
      <c r="K22" s="81"/>
      <c r="L22" s="80"/>
      <c r="M22" s="1">
        <v>4.5</v>
      </c>
      <c r="N22" s="80"/>
      <c r="O22" s="79"/>
      <c r="P22" s="57">
        <f>IF(COUNT(M22)=1,M22,"--")</f>
        <v>4.5</v>
      </c>
      <c r="Q22" s="79"/>
      <c r="S22" s="84"/>
      <c r="T22" s="84"/>
      <c r="U22" s="38"/>
      <c r="W22" s="70"/>
      <c r="X22" s="133" t="str">
        <f>IF(ISNUMBER(T22),IF(T22-4&lt;0,T22-4,0),"")</f>
        <v/>
      </c>
      <c r="Y22" s="138"/>
      <c r="Z22" s="140"/>
      <c r="AA22" s="144" t="str">
        <f>IF(ISNUMBER(#REF!),IF(#REF!-4&lt;0,#REF!-4,0),"")</f>
        <v/>
      </c>
      <c r="AB22" s="82"/>
    </row>
    <row r="23" spans="1:28" ht="3" customHeight="1" x14ac:dyDescent="0.25">
      <c r="A23" s="54"/>
      <c r="B23" s="43"/>
      <c r="C23" s="44"/>
      <c r="D23" s="45"/>
      <c r="E23" s="44"/>
      <c r="F23" s="45"/>
      <c r="G23" s="56"/>
      <c r="H23" s="66"/>
      <c r="I23" s="56"/>
      <c r="J23" s="55"/>
      <c r="K23" s="56"/>
      <c r="L23" s="56"/>
      <c r="M23" s="67"/>
      <c r="N23" s="55"/>
      <c r="O23" s="46"/>
      <c r="P23" s="47"/>
      <c r="Q23" s="47"/>
      <c r="R23" s="47"/>
      <c r="S23" s="48"/>
      <c r="T23" s="49"/>
      <c r="U23" s="38"/>
      <c r="V23" s="48"/>
      <c r="W23" s="50"/>
      <c r="X23" s="50"/>
      <c r="Y23" s="50"/>
      <c r="Z23" s="41"/>
      <c r="AA23" s="51"/>
    </row>
    <row r="24" spans="1:28" ht="3" customHeight="1" x14ac:dyDescent="0.25">
      <c r="A24" s="35"/>
      <c r="B24" s="43"/>
      <c r="C24" s="44"/>
      <c r="D24" s="45"/>
      <c r="E24" s="44"/>
      <c r="F24" s="45"/>
      <c r="G24" s="44"/>
      <c r="H24" s="43"/>
      <c r="I24" s="44"/>
      <c r="J24" s="46"/>
      <c r="K24" s="47"/>
      <c r="L24" s="47"/>
      <c r="M24" s="47"/>
      <c r="N24" s="46"/>
      <c r="O24" s="46"/>
      <c r="P24" s="49"/>
      <c r="Q24" s="49"/>
      <c r="R24" s="49"/>
      <c r="S24" s="48"/>
      <c r="T24" s="49"/>
      <c r="U24" s="49"/>
      <c r="V24" s="48"/>
      <c r="W24" s="50"/>
      <c r="X24" s="50"/>
      <c r="Y24" s="50"/>
      <c r="Z24" s="41"/>
      <c r="AA24" s="51"/>
    </row>
    <row r="25" spans="1:28" s="5" customFormat="1" ht="15" customHeight="1" x14ac:dyDescent="0.25">
      <c r="A25" s="35"/>
      <c r="B25" s="43"/>
      <c r="C25" s="47"/>
      <c r="D25" s="43"/>
      <c r="E25" s="47"/>
      <c r="F25" s="43"/>
      <c r="G25" s="47"/>
      <c r="H25" s="43"/>
      <c r="I25" s="47"/>
      <c r="J25" s="46"/>
      <c r="K25" s="47"/>
      <c r="L25" s="47"/>
      <c r="M25" s="19"/>
      <c r="N25" s="85"/>
      <c r="O25" s="19"/>
      <c r="P25" s="134" t="s">
        <v>27</v>
      </c>
      <c r="Q25" s="134"/>
      <c r="R25" s="134"/>
      <c r="S25" s="86"/>
      <c r="T25" s="87" t="str">
        <f>IF(COUNT(T8:T22)=7,ROUND(AVERAGE(T8:T20),1),"--")</f>
        <v>--</v>
      </c>
      <c r="U25" s="88"/>
      <c r="V25" s="89"/>
      <c r="W25" s="50"/>
      <c r="X25" s="50" t="b">
        <f>T25&gt;=4</f>
        <v>1</v>
      </c>
      <c r="Y25" s="90"/>
      <c r="Z25" s="41"/>
      <c r="AA25" s="51" t="e">
        <f>#REF!&gt;=4</f>
        <v>#REF!</v>
      </c>
    </row>
    <row r="26" spans="1:28" ht="3" customHeight="1" x14ac:dyDescent="0.25">
      <c r="A26" s="35"/>
      <c r="B26" s="43"/>
      <c r="C26" s="44"/>
      <c r="D26" s="45"/>
      <c r="E26" s="44"/>
      <c r="F26" s="45"/>
      <c r="G26" s="44"/>
      <c r="H26" s="43"/>
      <c r="I26" s="44"/>
      <c r="J26" s="46"/>
      <c r="K26" s="47"/>
      <c r="L26" s="47"/>
      <c r="M26" s="19"/>
      <c r="N26" s="91"/>
      <c r="O26" s="92"/>
      <c r="P26" s="93"/>
      <c r="Q26" s="93"/>
      <c r="R26" s="94"/>
      <c r="S26" s="48"/>
      <c r="T26" s="22"/>
      <c r="U26" s="22"/>
      <c r="V26" s="46"/>
      <c r="W26" s="50"/>
      <c r="X26" s="50"/>
      <c r="Y26" s="50"/>
      <c r="Z26" s="41"/>
      <c r="AA26" s="51"/>
    </row>
    <row r="27" spans="1:28" s="5" customFormat="1" ht="15" x14ac:dyDescent="0.25">
      <c r="A27" s="19"/>
      <c r="B27" s="43"/>
      <c r="C27" s="47"/>
      <c r="D27" s="43"/>
      <c r="E27" s="47"/>
      <c r="F27" s="43"/>
      <c r="G27" s="47"/>
      <c r="H27" s="43"/>
      <c r="I27" s="47"/>
      <c r="J27" s="46"/>
      <c r="K27" s="47"/>
      <c r="L27" s="47"/>
      <c r="M27" s="19"/>
      <c r="N27" s="85"/>
      <c r="O27" s="19"/>
      <c r="P27" s="134" t="s">
        <v>25</v>
      </c>
      <c r="Q27" s="134"/>
      <c r="R27" s="134"/>
      <c r="S27" s="86"/>
      <c r="T27" s="87" t="str">
        <f>IF(ISNUMBER(T25),W27,"--")</f>
        <v>--</v>
      </c>
      <c r="U27" s="88"/>
      <c r="V27" s="89"/>
      <c r="W27" s="50">
        <f>ABS(SUM(X8:X22))</f>
        <v>0</v>
      </c>
      <c r="X27" s="50" t="b">
        <f>W27&lt;=2</f>
        <v>1</v>
      </c>
      <c r="Y27" s="90"/>
      <c r="Z27" s="41">
        <f>ABS(SUM(AA8:AA23))</f>
        <v>0</v>
      </c>
      <c r="AA27" s="51" t="b">
        <f>Z27&lt;=2</f>
        <v>1</v>
      </c>
    </row>
    <row r="28" spans="1:28" ht="3" customHeight="1" x14ac:dyDescent="0.25">
      <c r="A28" s="35"/>
      <c r="B28" s="43"/>
      <c r="C28" s="47"/>
      <c r="D28" s="43"/>
      <c r="E28" s="47"/>
      <c r="F28" s="43"/>
      <c r="G28" s="47"/>
      <c r="H28" s="43"/>
      <c r="I28" s="47"/>
      <c r="J28" s="46"/>
      <c r="K28" s="47"/>
      <c r="L28" s="47"/>
      <c r="M28" s="19"/>
      <c r="N28" s="91"/>
      <c r="O28" s="92"/>
      <c r="P28" s="93"/>
      <c r="Q28" s="93"/>
      <c r="R28" s="94"/>
      <c r="S28" s="48"/>
      <c r="T28" s="22"/>
      <c r="U28" s="22"/>
      <c r="V28" s="46"/>
      <c r="W28" s="22"/>
      <c r="X28" s="22"/>
      <c r="Y28" s="22"/>
      <c r="Z28" s="95"/>
      <c r="AA28" s="8"/>
      <c r="AB28" s="7"/>
    </row>
    <row r="29" spans="1:28" s="5" customFormat="1" ht="15" x14ac:dyDescent="0.25">
      <c r="A29" s="35"/>
      <c r="B29" s="43"/>
      <c r="C29" s="47"/>
      <c r="D29" s="43"/>
      <c r="E29" s="47"/>
      <c r="F29" s="43"/>
      <c r="G29" s="47"/>
      <c r="H29" s="43"/>
      <c r="I29" s="47"/>
      <c r="J29" s="46"/>
      <c r="K29" s="78"/>
      <c r="L29" s="47"/>
      <c r="M29" s="19"/>
      <c r="N29" s="85"/>
      <c r="O29" s="19"/>
      <c r="P29" s="134" t="s">
        <v>26</v>
      </c>
      <c r="Q29" s="134"/>
      <c r="R29" s="134"/>
      <c r="S29" s="86"/>
      <c r="T29" s="87" t="str">
        <f>IF(ISNUMBER(T27),W29,"--")</f>
        <v>--</v>
      </c>
      <c r="U29" s="88"/>
      <c r="V29" s="89"/>
      <c r="W29" s="50">
        <f>SUM(Y8:Y22)</f>
        <v>0</v>
      </c>
      <c r="X29" s="50" t="b">
        <f>W29&lt;=2</f>
        <v>1</v>
      </c>
      <c r="Y29" s="90"/>
      <c r="Z29" s="96" t="e">
        <f>SUM(#REF!)</f>
        <v>#REF!</v>
      </c>
      <c r="AA29" s="51" t="e">
        <f>Z29&lt;=2</f>
        <v>#REF!</v>
      </c>
    </row>
    <row r="30" spans="1:28" s="5" customFormat="1" ht="3" customHeight="1" x14ac:dyDescent="0.25">
      <c r="A30" s="35"/>
      <c r="B30" s="43"/>
      <c r="C30" s="47"/>
      <c r="D30" s="43"/>
      <c r="E30" s="47"/>
      <c r="F30" s="43"/>
      <c r="G30" s="47"/>
      <c r="H30" s="43"/>
      <c r="I30" s="47"/>
      <c r="J30" s="46"/>
      <c r="K30" s="47"/>
      <c r="L30" s="47"/>
      <c r="M30" s="47"/>
      <c r="N30" s="46"/>
      <c r="O30" s="47"/>
      <c r="P30" s="49"/>
      <c r="Q30" s="49"/>
      <c r="R30" s="49"/>
      <c r="S30" s="48"/>
      <c r="T30" s="49"/>
      <c r="U30" s="49"/>
      <c r="V30" s="48"/>
      <c r="W30" s="50"/>
      <c r="X30" s="90"/>
      <c r="Y30" s="90"/>
      <c r="Z30" s="41"/>
      <c r="AA30" s="97"/>
      <c r="AB30" s="98"/>
    </row>
    <row r="31" spans="1:28" s="5" customFormat="1" ht="15.75" x14ac:dyDescent="0.25">
      <c r="A31" s="143" t="str">
        <f>IF(ISNUMBER(T25),IF(AND(X25,X27,X29),"EFZ schulischer Teil bestanden","EFZ schulischer Teil nicht bestanden"),"unvollständige Angaben")</f>
        <v>unvollständige Angaben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99"/>
      <c r="X31" s="99"/>
      <c r="Y31" s="100"/>
      <c r="Z31" s="101"/>
      <c r="AA31" s="102"/>
      <c r="AB31" s="98"/>
    </row>
    <row r="32" spans="1:28" ht="2.25" customHeight="1" x14ac:dyDescent="0.25">
      <c r="P32" s="7"/>
      <c r="Q32" s="7"/>
      <c r="R32" s="7"/>
      <c r="S32" s="7"/>
      <c r="T32" s="7"/>
      <c r="U32" s="7"/>
      <c r="V32" s="7"/>
      <c r="W32" s="8"/>
      <c r="X32" s="8"/>
      <c r="Y32" s="8"/>
    </row>
    <row r="33" spans="1:27" ht="2.25" customHeight="1" x14ac:dyDescent="0.25">
      <c r="P33" s="7"/>
      <c r="Q33" s="7"/>
      <c r="R33" s="7"/>
      <c r="S33" s="7"/>
      <c r="T33" s="7"/>
      <c r="U33" s="7"/>
      <c r="V33" s="7"/>
      <c r="W33" s="8"/>
      <c r="X33" s="8"/>
      <c r="Y33" s="8"/>
      <c r="Z33" s="6"/>
      <c r="AA33" s="6"/>
    </row>
    <row r="34" spans="1:27" ht="2.25" customHeight="1" x14ac:dyDescent="0.25">
      <c r="P34" s="7"/>
      <c r="Q34" s="7"/>
      <c r="R34" s="7"/>
      <c r="S34" s="7"/>
      <c r="T34" s="7"/>
      <c r="U34" s="7"/>
      <c r="V34" s="7"/>
      <c r="W34" s="8"/>
      <c r="X34" s="8"/>
      <c r="Y34" s="8"/>
      <c r="Z34" s="6"/>
      <c r="AA34" s="6"/>
    </row>
    <row r="35" spans="1:27" ht="3" customHeight="1" x14ac:dyDescent="0.25"/>
    <row r="36" spans="1:27" ht="17.25" customHeight="1" x14ac:dyDescent="0.25">
      <c r="A36" s="11" t="s">
        <v>33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4"/>
      <c r="O36" s="105"/>
      <c r="P36" s="132" t="s">
        <v>3</v>
      </c>
      <c r="Q36" s="132"/>
      <c r="R36" s="132"/>
      <c r="S36" s="132"/>
      <c r="T36" s="132"/>
      <c r="U36" s="132"/>
      <c r="V36" s="132"/>
      <c r="W36" s="17"/>
      <c r="X36" s="17"/>
      <c r="Z36" s="6"/>
      <c r="AA36" s="6"/>
    </row>
    <row r="37" spans="1:27" ht="4.5" customHeight="1" x14ac:dyDescent="0.25">
      <c r="A37" s="18"/>
      <c r="B37" s="19"/>
      <c r="C37" s="20"/>
      <c r="D37" s="20"/>
      <c r="E37" s="20"/>
      <c r="F37" s="20"/>
      <c r="G37" s="20"/>
      <c r="H37" s="19"/>
      <c r="I37" s="20"/>
      <c r="J37" s="19"/>
      <c r="K37" s="20"/>
      <c r="L37" s="20"/>
      <c r="M37" s="19"/>
      <c r="N37" s="19"/>
      <c r="O37" s="19"/>
      <c r="P37" s="21"/>
      <c r="Q37" s="21"/>
      <c r="R37" s="21"/>
      <c r="S37" s="21"/>
      <c r="T37" s="21"/>
      <c r="U37" s="21"/>
      <c r="V37" s="22"/>
      <c r="W37" s="8"/>
      <c r="X37" s="8"/>
      <c r="Y37" s="8"/>
      <c r="Z37" s="6"/>
      <c r="AA37" s="6"/>
    </row>
    <row r="38" spans="1:27" ht="3" customHeight="1" x14ac:dyDescent="0.25">
      <c r="A38" s="18"/>
      <c r="B38" s="19"/>
      <c r="C38" s="20"/>
      <c r="D38" s="20"/>
      <c r="E38" s="20"/>
      <c r="F38" s="20"/>
      <c r="G38" s="20"/>
      <c r="H38" s="19"/>
      <c r="I38" s="20"/>
      <c r="J38" s="19"/>
      <c r="K38" s="20"/>
      <c r="L38" s="20"/>
      <c r="M38" s="19"/>
      <c r="N38" s="19"/>
      <c r="O38" s="19"/>
      <c r="P38" s="21"/>
      <c r="Q38" s="21"/>
      <c r="R38" s="21"/>
      <c r="S38" s="22"/>
      <c r="T38" s="21"/>
      <c r="U38" s="21"/>
      <c r="V38" s="21"/>
      <c r="W38" s="8"/>
      <c r="X38" s="8"/>
      <c r="Y38" s="8"/>
      <c r="Z38" s="6"/>
      <c r="AA38" s="6"/>
    </row>
    <row r="39" spans="1:27" s="31" customFormat="1" ht="28.5" customHeight="1" x14ac:dyDescent="0.25">
      <c r="A39" s="23"/>
      <c r="B39" s="24"/>
      <c r="C39" s="152" t="s">
        <v>22</v>
      </c>
      <c r="D39" s="152"/>
      <c r="E39" s="152"/>
      <c r="F39" s="153"/>
      <c r="G39" s="153"/>
      <c r="H39" s="153"/>
      <c r="I39" s="153"/>
      <c r="J39" s="153"/>
      <c r="K39" s="153"/>
      <c r="L39" s="153"/>
      <c r="M39" s="153"/>
      <c r="N39" s="26"/>
      <c r="O39" s="106"/>
      <c r="P39" s="154" t="s">
        <v>38</v>
      </c>
      <c r="Q39" s="154"/>
      <c r="R39" s="154"/>
      <c r="S39" s="21"/>
      <c r="T39" s="107" t="s">
        <v>8</v>
      </c>
      <c r="U39" s="29"/>
      <c r="V39" s="131" t="s">
        <v>9</v>
      </c>
      <c r="W39" s="145" t="s">
        <v>10</v>
      </c>
      <c r="X39" s="145"/>
      <c r="Y39" s="145"/>
    </row>
    <row r="40" spans="1:27" ht="6" customHeight="1" x14ac:dyDescent="0.25">
      <c r="A40" s="18"/>
      <c r="B40" s="19"/>
      <c r="C40" s="20"/>
      <c r="D40" s="20"/>
      <c r="E40" s="20"/>
      <c r="F40" s="20"/>
      <c r="G40" s="20"/>
      <c r="H40" s="19"/>
      <c r="I40" s="20"/>
      <c r="J40" s="19"/>
      <c r="K40" s="20"/>
      <c r="L40" s="20"/>
      <c r="M40" s="19"/>
      <c r="N40" s="19"/>
      <c r="O40" s="19"/>
      <c r="P40" s="19"/>
      <c r="Q40" s="19"/>
      <c r="R40" s="19"/>
      <c r="S40" s="22"/>
      <c r="T40" s="49"/>
      <c r="U40" s="22"/>
      <c r="V40" s="22"/>
      <c r="W40" s="8"/>
      <c r="X40" s="8"/>
      <c r="Y40" s="8"/>
      <c r="Z40" s="6"/>
      <c r="AA40" s="6"/>
    </row>
    <row r="41" spans="1:27" ht="16.5" customHeight="1" x14ac:dyDescent="0.25">
      <c r="A41" s="108" t="s">
        <v>23</v>
      </c>
      <c r="B41" s="66"/>
      <c r="C41" s="1"/>
      <c r="D41" s="75"/>
      <c r="E41" s="1"/>
      <c r="F41" s="75"/>
      <c r="G41" s="1"/>
      <c r="H41" s="66"/>
      <c r="I41" s="1"/>
      <c r="J41" s="109"/>
      <c r="K41" s="1"/>
      <c r="L41" s="56"/>
      <c r="M41" s="1"/>
      <c r="N41" s="55"/>
      <c r="O41" s="110"/>
      <c r="P41" s="111"/>
      <c r="Q41" s="111"/>
      <c r="R41" s="111"/>
      <c r="S41" s="54"/>
      <c r="T41" s="155" t="str">
        <f>IF(COUNT(C41:M43)=8,ROUND(2*AVERAGE(C41,E41,G41,I41,K41,M41,I43,C43),0)/2,"--")</f>
        <v>--</v>
      </c>
      <c r="U41" s="54"/>
      <c r="V41" s="137" t="s">
        <v>21</v>
      </c>
      <c r="W41" s="139">
        <v>0.5</v>
      </c>
      <c r="X41" s="144" t="str">
        <f>IF(ISNUMBER(T41),IF(T41-4&lt;0,T41-4,0),"")</f>
        <v/>
      </c>
      <c r="Y41" s="147">
        <f>IF(T41&lt;4,1,0)</f>
        <v>0</v>
      </c>
      <c r="Z41" s="6"/>
      <c r="AA41" s="6"/>
    </row>
    <row r="42" spans="1:27" ht="3" customHeight="1" x14ac:dyDescent="0.25">
      <c r="A42" s="112"/>
      <c r="B42" s="66"/>
      <c r="C42" s="56"/>
      <c r="D42" s="75"/>
      <c r="E42" s="56"/>
      <c r="F42" s="75"/>
      <c r="G42" s="56"/>
      <c r="H42" s="66"/>
      <c r="I42" s="56"/>
      <c r="J42" s="55"/>
      <c r="K42" s="56"/>
      <c r="L42" s="56"/>
      <c r="M42" s="67"/>
      <c r="N42" s="55"/>
      <c r="O42" s="110"/>
      <c r="P42" s="111"/>
      <c r="Q42" s="111"/>
      <c r="R42" s="111"/>
      <c r="S42" s="113"/>
      <c r="T42" s="156"/>
      <c r="U42" s="113"/>
      <c r="V42" s="137"/>
      <c r="W42" s="148"/>
      <c r="X42" s="148"/>
      <c r="Y42" s="148"/>
      <c r="Z42" s="6"/>
      <c r="AA42" s="6"/>
    </row>
    <row r="43" spans="1:27" ht="27" customHeight="1" x14ac:dyDescent="0.25">
      <c r="A43" s="114" t="s">
        <v>24</v>
      </c>
      <c r="B43" s="66"/>
      <c r="C43" s="149"/>
      <c r="D43" s="150"/>
      <c r="E43" s="150"/>
      <c r="F43" s="150"/>
      <c r="G43" s="151"/>
      <c r="H43" s="66"/>
      <c r="I43" s="149"/>
      <c r="J43" s="150"/>
      <c r="K43" s="150"/>
      <c r="L43" s="150"/>
      <c r="M43" s="151"/>
      <c r="N43" s="55"/>
      <c r="O43" s="110"/>
      <c r="P43" s="111"/>
      <c r="Q43" s="111"/>
      <c r="R43" s="111"/>
      <c r="S43" s="54"/>
      <c r="T43" s="157"/>
      <c r="U43" s="54"/>
      <c r="V43" s="137"/>
      <c r="W43" s="148"/>
      <c r="X43" s="148"/>
      <c r="Y43" s="148"/>
      <c r="Z43" s="6"/>
      <c r="AA43" s="6"/>
    </row>
    <row r="44" spans="1:27" ht="3" customHeight="1" x14ac:dyDescent="0.25">
      <c r="A44" s="112"/>
      <c r="B44" s="66"/>
      <c r="C44" s="56"/>
      <c r="D44" s="75"/>
      <c r="E44" s="56"/>
      <c r="F44" s="75"/>
      <c r="G44" s="56"/>
      <c r="H44" s="66"/>
      <c r="I44" s="56"/>
      <c r="J44" s="55"/>
      <c r="K44" s="56"/>
      <c r="L44" s="56"/>
      <c r="M44" s="67"/>
      <c r="N44" s="55"/>
      <c r="O44" s="67"/>
      <c r="P44" s="67"/>
      <c r="Q44" s="67"/>
      <c r="R44" s="67"/>
      <c r="S44" s="113"/>
      <c r="T44" s="111"/>
      <c r="U44" s="113"/>
      <c r="V44" s="113"/>
      <c r="W44" s="71"/>
      <c r="X44" s="65"/>
      <c r="Y44" s="115"/>
      <c r="Z44" s="6"/>
      <c r="AA44" s="6"/>
    </row>
    <row r="45" spans="1:27" s="5" customFormat="1" x14ac:dyDescent="0.25">
      <c r="A45" s="108" t="s">
        <v>0</v>
      </c>
      <c r="B45" s="66"/>
      <c r="C45" s="56"/>
      <c r="D45" s="75"/>
      <c r="E45" s="56"/>
      <c r="F45" s="75"/>
      <c r="G45" s="56"/>
      <c r="H45" s="66"/>
      <c r="I45" s="56"/>
      <c r="J45" s="55"/>
      <c r="K45" s="67"/>
      <c r="L45" s="67"/>
      <c r="M45" s="67"/>
      <c r="N45" s="55"/>
      <c r="O45" s="67"/>
      <c r="P45" s="158"/>
      <c r="Q45" s="159"/>
      <c r="R45" s="160"/>
      <c r="S45" s="54"/>
      <c r="T45" s="116" t="str">
        <f>IF(COUNT(P45)=1,P45,"--")</f>
        <v>--</v>
      </c>
      <c r="U45" s="54"/>
      <c r="V45" s="117" t="s">
        <v>1</v>
      </c>
      <c r="W45" s="64">
        <v>0.25</v>
      </c>
      <c r="X45" s="65" t="str">
        <f>IF(ISNUMBER(T45),IF(T45-4&lt;0,T45-4,0),"")</f>
        <v/>
      </c>
      <c r="Y45" s="115">
        <f>IF(T45&lt;4,1,0)</f>
        <v>0</v>
      </c>
    </row>
    <row r="46" spans="1:27" ht="3" customHeight="1" x14ac:dyDescent="0.25">
      <c r="A46" s="112"/>
      <c r="B46" s="66"/>
      <c r="C46" s="56"/>
      <c r="D46" s="75"/>
      <c r="E46" s="56"/>
      <c r="F46" s="75"/>
      <c r="G46" s="56"/>
      <c r="H46" s="66"/>
      <c r="I46" s="56"/>
      <c r="J46" s="55"/>
      <c r="K46" s="56"/>
      <c r="L46" s="56"/>
      <c r="M46" s="67"/>
      <c r="N46" s="55"/>
      <c r="O46" s="67"/>
      <c r="P46" s="67"/>
      <c r="Q46" s="67"/>
      <c r="R46" s="67"/>
      <c r="S46" s="113"/>
      <c r="T46" s="111"/>
      <c r="U46" s="113"/>
      <c r="V46" s="113"/>
      <c r="W46" s="118"/>
      <c r="X46" s="119"/>
      <c r="Y46" s="120"/>
      <c r="Z46" s="6"/>
      <c r="AA46" s="6"/>
    </row>
    <row r="47" spans="1:27" s="5" customFormat="1" x14ac:dyDescent="0.25">
      <c r="A47" s="108" t="s">
        <v>2</v>
      </c>
      <c r="B47" s="66"/>
      <c r="C47" s="56"/>
      <c r="D47" s="75"/>
      <c r="E47" s="56"/>
      <c r="F47" s="75"/>
      <c r="G47" s="56"/>
      <c r="H47" s="66"/>
      <c r="I47" s="56"/>
      <c r="J47" s="55"/>
      <c r="K47" s="67"/>
      <c r="L47" s="67"/>
      <c r="M47" s="67"/>
      <c r="N47" s="55"/>
      <c r="O47" s="67"/>
      <c r="P47" s="158"/>
      <c r="Q47" s="159"/>
      <c r="R47" s="160"/>
      <c r="S47" s="54"/>
      <c r="T47" s="116" t="str">
        <f>IF(COUNT(P47)=1,P47,"--")</f>
        <v>--</v>
      </c>
      <c r="U47" s="54"/>
      <c r="V47" s="117" t="s">
        <v>1</v>
      </c>
      <c r="W47" s="64">
        <v>0.25</v>
      </c>
      <c r="X47" s="65" t="str">
        <f>IF(ISNUMBER(T47),IF(T47-4&lt;0,T47-4,0),"")</f>
        <v/>
      </c>
      <c r="Y47" s="115">
        <f>IF(T47&lt;4,1,0)</f>
        <v>0</v>
      </c>
    </row>
    <row r="48" spans="1:27" ht="3" customHeight="1" x14ac:dyDescent="0.25">
      <c r="A48" s="66"/>
      <c r="B48" s="66"/>
      <c r="C48" s="56"/>
      <c r="D48" s="75"/>
      <c r="E48" s="56"/>
      <c r="F48" s="75"/>
      <c r="G48" s="56"/>
      <c r="H48" s="66"/>
      <c r="I48" s="56"/>
      <c r="J48" s="55"/>
      <c r="K48" s="67"/>
      <c r="L48" s="67"/>
      <c r="M48" s="67"/>
      <c r="N48" s="55"/>
      <c r="O48" s="67"/>
      <c r="P48" s="67"/>
      <c r="Q48" s="67"/>
      <c r="R48" s="67"/>
      <c r="S48" s="113"/>
      <c r="T48" s="5"/>
      <c r="U48" s="113"/>
      <c r="V48" s="113"/>
      <c r="W48" s="51"/>
      <c r="X48" s="51"/>
      <c r="Y48" s="51"/>
      <c r="Z48" s="6"/>
      <c r="AA48" s="6"/>
    </row>
    <row r="49" spans="1:27" ht="2.25" customHeight="1" x14ac:dyDescent="0.25">
      <c r="A49" s="66"/>
      <c r="B49" s="66"/>
      <c r="C49" s="56"/>
      <c r="D49" s="75"/>
      <c r="E49" s="56"/>
      <c r="F49" s="75"/>
      <c r="G49" s="56"/>
      <c r="H49" s="66"/>
      <c r="I49" s="56"/>
      <c r="J49" s="55"/>
      <c r="K49" s="67"/>
      <c r="L49" s="67"/>
      <c r="M49" s="67"/>
      <c r="N49" s="55"/>
      <c r="O49" s="55"/>
      <c r="P49" s="113"/>
      <c r="Q49" s="113"/>
      <c r="R49" s="113"/>
      <c r="S49" s="69"/>
      <c r="T49" s="67"/>
      <c r="U49" s="113"/>
      <c r="V49" s="121"/>
      <c r="W49" s="8"/>
      <c r="X49" s="8"/>
      <c r="Y49" s="8"/>
      <c r="Z49" s="6"/>
      <c r="AA49" s="6"/>
    </row>
    <row r="50" spans="1:27" s="5" customFormat="1" ht="15" customHeight="1" x14ac:dyDescent="0.25">
      <c r="A50" s="66"/>
      <c r="B50" s="66"/>
      <c r="C50" s="67"/>
      <c r="D50" s="66"/>
      <c r="E50" s="67"/>
      <c r="F50" s="66"/>
      <c r="G50" s="67"/>
      <c r="H50" s="66"/>
      <c r="I50" s="67"/>
      <c r="J50" s="55"/>
      <c r="K50" s="67"/>
      <c r="L50" s="67"/>
      <c r="M50" s="66"/>
      <c r="N50" s="122"/>
      <c r="O50" s="66"/>
      <c r="P50" s="134" t="s">
        <v>27</v>
      </c>
      <c r="Q50" s="134"/>
      <c r="R50" s="134"/>
      <c r="S50" s="123"/>
      <c r="T50" s="87" t="str">
        <f>IF(COUNT(T41:T47)=3,ROUND(SUMPRODUCT(T41:T47,W41:W47),1),"--")</f>
        <v>--</v>
      </c>
      <c r="U50" s="124"/>
      <c r="V50" s="89"/>
      <c r="W50" s="51"/>
      <c r="X50" s="51" t="b">
        <f>T50&gt;=4</f>
        <v>1</v>
      </c>
      <c r="Y50" s="97"/>
    </row>
    <row r="51" spans="1:27" ht="4.9000000000000004" customHeight="1" x14ac:dyDescent="0.25">
      <c r="A51" s="66"/>
      <c r="B51" s="66"/>
      <c r="C51" s="56"/>
      <c r="D51" s="75"/>
      <c r="E51" s="56"/>
      <c r="F51" s="75"/>
      <c r="G51" s="56"/>
      <c r="H51" s="66"/>
      <c r="I51" s="56"/>
      <c r="J51" s="55"/>
      <c r="K51" s="67"/>
      <c r="L51" s="67"/>
      <c r="M51" s="66"/>
      <c r="N51" s="125"/>
      <c r="O51" s="126"/>
      <c r="P51" s="127"/>
      <c r="Q51" s="127"/>
      <c r="R51" s="128"/>
      <c r="S51" s="69"/>
      <c r="T51" s="113"/>
      <c r="U51" s="113"/>
      <c r="V51" s="89"/>
      <c r="W51" s="51"/>
      <c r="X51" s="51"/>
      <c r="Y51" s="51"/>
      <c r="Z51" s="6"/>
      <c r="AA51" s="6"/>
    </row>
    <row r="52" spans="1:27" s="5" customFormat="1" ht="15" customHeight="1" x14ac:dyDescent="0.25">
      <c r="A52" s="66"/>
      <c r="B52" s="66"/>
      <c r="C52" s="67"/>
      <c r="D52" s="66"/>
      <c r="E52" s="67"/>
      <c r="F52" s="66"/>
      <c r="G52" s="67"/>
      <c r="H52" s="66"/>
      <c r="I52" s="67"/>
      <c r="J52" s="55"/>
      <c r="K52" s="67"/>
      <c r="L52" s="67"/>
      <c r="M52" s="66"/>
      <c r="N52" s="122"/>
      <c r="O52" s="66"/>
      <c r="P52" s="134" t="s">
        <v>25</v>
      </c>
      <c r="Q52" s="134"/>
      <c r="R52" s="134"/>
      <c r="S52" s="123"/>
      <c r="T52" s="129" t="str">
        <f>IF(ISNUMBER(T50),W52,"--")</f>
        <v>--</v>
      </c>
      <c r="U52" s="124"/>
      <c r="V52" s="89"/>
      <c r="W52" s="51">
        <f>ABS(SUM(X41:X47))</f>
        <v>0</v>
      </c>
      <c r="X52" s="51" t="b">
        <f>W52&lt;=1</f>
        <v>1</v>
      </c>
      <c r="Y52" s="97"/>
    </row>
    <row r="53" spans="1:27" ht="4.9000000000000004" customHeight="1" x14ac:dyDescent="0.25">
      <c r="A53" s="66"/>
      <c r="B53" s="66"/>
      <c r="C53" s="67"/>
      <c r="D53" s="66"/>
      <c r="E53" s="67"/>
      <c r="F53" s="66"/>
      <c r="G53" s="67"/>
      <c r="H53" s="66"/>
      <c r="I53" s="67"/>
      <c r="J53" s="55"/>
      <c r="K53" s="67"/>
      <c r="L53" s="67"/>
      <c r="M53" s="66"/>
      <c r="N53" s="125"/>
      <c r="O53" s="126"/>
      <c r="P53" s="127"/>
      <c r="Q53" s="127"/>
      <c r="R53" s="128"/>
      <c r="S53" s="69"/>
      <c r="T53" s="113"/>
      <c r="U53" s="113"/>
      <c r="V53" s="89"/>
      <c r="W53" s="8"/>
      <c r="X53" s="8"/>
      <c r="Y53" s="8"/>
      <c r="Z53" s="6"/>
      <c r="AA53" s="6"/>
    </row>
    <row r="54" spans="1:27" s="5" customFormat="1" ht="15" customHeight="1" x14ac:dyDescent="0.25">
      <c r="A54" s="66"/>
      <c r="B54" s="66"/>
      <c r="C54" s="67"/>
      <c r="D54" s="66"/>
      <c r="E54" s="67"/>
      <c r="F54" s="66"/>
      <c r="G54" s="67"/>
      <c r="H54" s="66"/>
      <c r="I54" s="67"/>
      <c r="J54" s="55"/>
      <c r="K54" s="81"/>
      <c r="L54" s="67"/>
      <c r="M54" s="66"/>
      <c r="N54" s="122"/>
      <c r="O54" s="66"/>
      <c r="P54" s="134" t="s">
        <v>26</v>
      </c>
      <c r="Q54" s="134"/>
      <c r="R54" s="134"/>
      <c r="S54" s="123"/>
      <c r="T54" s="87" t="str">
        <f>IF(ISNUMBER(T52),W54,"--")</f>
        <v>--</v>
      </c>
      <c r="U54" s="124"/>
      <c r="V54" s="89"/>
      <c r="W54" s="115">
        <f>SUM(Y41:Y47)</f>
        <v>0</v>
      </c>
      <c r="X54" s="51" t="b">
        <f>W54&lt;=1</f>
        <v>1</v>
      </c>
      <c r="Y54" s="97"/>
    </row>
    <row r="55" spans="1:27" s="5" customFormat="1" ht="5.0999999999999996" customHeight="1" x14ac:dyDescent="0.25">
      <c r="A55" s="66"/>
      <c r="B55" s="66"/>
      <c r="C55" s="67"/>
      <c r="D55" s="66"/>
      <c r="E55" s="67"/>
      <c r="F55" s="66"/>
      <c r="G55" s="67"/>
      <c r="H55" s="66"/>
      <c r="I55" s="67"/>
      <c r="J55" s="55"/>
      <c r="K55" s="67"/>
      <c r="L55" s="67"/>
      <c r="M55" s="67"/>
      <c r="N55" s="55"/>
      <c r="O55" s="55"/>
      <c r="P55" s="113"/>
      <c r="Q55" s="113"/>
      <c r="R55" s="113"/>
      <c r="S55" s="69"/>
      <c r="T55" s="113"/>
      <c r="U55" s="113"/>
      <c r="V55" s="121"/>
      <c r="W55" s="51"/>
      <c r="X55" s="97"/>
      <c r="Y55" s="97"/>
    </row>
    <row r="56" spans="1:27" s="5" customFormat="1" ht="15.75" x14ac:dyDescent="0.25">
      <c r="A56" s="143" t="str">
        <f>IF(ISNUMBER(T50),IF(AND(X50,X52,X54),"EFZ betrieblicher Teil bestanden","EFZ betrieblicher Teil nicht bestanden"),"unvollständige Angaben")</f>
        <v>unvollständige Angaben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02"/>
      <c r="X56" s="102"/>
      <c r="Y56" s="130"/>
    </row>
  </sheetData>
  <sheetProtection algorithmName="SHA-512" hashValue="8Jy0MVQLsBVxrVGRsfwDwm09roP2/T2rwutU6HmimQd71ZrHMH9gwb7wUTTepqvIZz3YmNJWwAqrARru57WmeQ==" saltValue="IsDTxRF8DAlFrXR0v4d6xg==" spinCount="100000" sheet="1" objects="1" scenarios="1" selectLockedCells="1"/>
  <mergeCells count="42">
    <mergeCell ref="A56:V56"/>
    <mergeCell ref="Y41:Y43"/>
    <mergeCell ref="C43:G43"/>
    <mergeCell ref="I43:M43"/>
    <mergeCell ref="P36:V36"/>
    <mergeCell ref="C39:M39"/>
    <mergeCell ref="P39:R39"/>
    <mergeCell ref="W41:W43"/>
    <mergeCell ref="X41:X43"/>
    <mergeCell ref="W39:Y39"/>
    <mergeCell ref="P54:R54"/>
    <mergeCell ref="P50:R50"/>
    <mergeCell ref="T41:T43"/>
    <mergeCell ref="P45:R45"/>
    <mergeCell ref="P47:R47"/>
    <mergeCell ref="P52:R52"/>
    <mergeCell ref="AA20:AA22"/>
    <mergeCell ref="Z5:AA5"/>
    <mergeCell ref="Y16:Y17"/>
    <mergeCell ref="W5:Y5"/>
    <mergeCell ref="W18:W19"/>
    <mergeCell ref="Y18:Y19"/>
    <mergeCell ref="Z18:Z19"/>
    <mergeCell ref="AA18:AA19"/>
    <mergeCell ref="W16:W17"/>
    <mergeCell ref="V41:V43"/>
    <mergeCell ref="Y20:Y22"/>
    <mergeCell ref="Z20:Z22"/>
    <mergeCell ref="C5:E5"/>
    <mergeCell ref="G5:I5"/>
    <mergeCell ref="K5:M5"/>
    <mergeCell ref="P5:R5"/>
    <mergeCell ref="X12:X13"/>
    <mergeCell ref="Y12:Y13"/>
    <mergeCell ref="A31:V31"/>
    <mergeCell ref="X16:X17"/>
    <mergeCell ref="P2:V2"/>
    <mergeCell ref="X20:X22"/>
    <mergeCell ref="P29:R29"/>
    <mergeCell ref="P27:R27"/>
    <mergeCell ref="P25:R25"/>
    <mergeCell ref="W12:W13"/>
  </mergeCells>
  <conditionalFormatting sqref="X41:Y41 X44:Y47 AA8:AA10 X8:Y10 X14:Y22 AA14:AA22">
    <cfRule type="cellIs" dxfId="5" priority="4" operator="lessThan">
      <formula>0</formula>
    </cfRule>
  </conditionalFormatting>
  <conditionalFormatting sqref="T25:U25 T27:U27 T29:U29 T52:U52 T54:U54">
    <cfRule type="expression" dxfId="4" priority="5">
      <formula>AND(ISNUMBER($T25),NOT($X25))</formula>
    </cfRule>
    <cfRule type="expression" dxfId="3" priority="6">
      <formula>AND(ISNUMBER($T25),$X25)</formula>
    </cfRule>
  </conditionalFormatting>
  <conditionalFormatting sqref="T50:U50">
    <cfRule type="expression" dxfId="2" priority="2">
      <formula>AND(ISNUMBER($T50),NOT($X50))</formula>
    </cfRule>
    <cfRule type="expression" dxfId="1" priority="3">
      <formula>AND(ISNUMBER($T50),$X50)</formula>
    </cfRule>
  </conditionalFormatting>
  <conditionalFormatting sqref="X12:Y13 AA12:AA13">
    <cfRule type="cellIs" dxfId="0" priority="1" operator="lessThan">
      <formula>0</formula>
    </cfRule>
  </conditionalFormatting>
  <dataValidations disablePrompts="1" count="2">
    <dataValidation type="list" allowBlank="1" showInputMessage="1" showErrorMessage="1" errorTitle="Ungültige Note" error="Es können nur ganze oder halbe Noten von 1.0 bis 6.0 eingegeben werden." sqref="T41 U45 O45 U47">
      <formula1>Notenwerte</formula1>
    </dataValidation>
    <dataValidation allowBlank="1" showInputMessage="1" showErrorMessage="1" errorTitle="Ungültige Note" error="Es können nur ganze oder halbe Noten von 1.0 bis 6.0 eingegeben werden." sqref="O47"/>
  </dataValidations>
  <pageMargins left="0.82677165354330717" right="0.23622047244094491" top="0.55118110236220474" bottom="0.55118110236220474" header="0" footer="0"/>
  <pageSetup paperSize="9" orientation="landscape" r:id="rId1"/>
  <headerFooter scaleWithDoc="0" alignWithMargins="0">
    <oddHeader>&amp;CNotenrechner B-Profil für EFZ</oddHeader>
    <oddFooter>&amp;CNotenrechner B-Profil für EFZ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Notenrechner EFZ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Vesti Christoph</cp:lastModifiedBy>
  <cp:lastPrinted>2016-01-15T12:33:16Z</cp:lastPrinted>
  <dcterms:created xsi:type="dcterms:W3CDTF">2014-08-22T10:36:18Z</dcterms:created>
  <dcterms:modified xsi:type="dcterms:W3CDTF">2019-01-29T10:47:02Z</dcterms:modified>
</cp:coreProperties>
</file>